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bert\Google Drive\DMI 06 - Projecten expertise (EX)\199133 - NJI website\"/>
    </mc:Choice>
  </mc:AlternateContent>
  <xr:revisionPtr revIDLastSave="0" documentId="8_{42123DA0-0580-4128-AEA6-810697C186D3}" xr6:coauthVersionLast="43" xr6:coauthVersionMax="43" xr10:uidLastSave="{00000000-0000-0000-0000-000000000000}"/>
  <bookViews>
    <workbookView xWindow="-108" yWindow="-108" windowWidth="29016" windowHeight="17496" xr2:uid="{00000000-000D-0000-FFFF-FFFF00000000}"/>
  </bookViews>
  <sheets>
    <sheet name="Blad1" sheetId="1" r:id="rId1"/>
    <sheet name="Grafiek" sheetId="2" r:id="rId2"/>
    <sheet name="Blad3" sheetId="3" state="hidden" r:id="rId3"/>
  </sheets>
  <definedNames>
    <definedName name="_xlnm.Print_Area" localSheetId="0">Blad1!$A$1:$I$46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D39" i="1" s="1"/>
  <c r="G26" i="1"/>
  <c r="D26" i="1" s="1"/>
  <c r="F23" i="1" s="1"/>
  <c r="H23" i="1" s="1"/>
  <c r="F26" i="1"/>
  <c r="D28" i="1"/>
  <c r="D38" i="1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3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F35" i="1" l="1"/>
  <c r="H35" i="1" s="1"/>
  <c r="B45" i="1" s="1"/>
  <c r="C44" i="1" l="1"/>
</calcChain>
</file>

<file path=xl/sharedStrings.xml><?xml version="1.0" encoding="utf-8"?>
<sst xmlns="http://schemas.openxmlformats.org/spreadsheetml/2006/main" count="56" uniqueCount="45">
  <si>
    <t>Dossier</t>
  </si>
  <si>
    <t>Berekend door</t>
  </si>
  <si>
    <t>Product</t>
  </si>
  <si>
    <t>Controle door</t>
  </si>
  <si>
    <t>Naam</t>
  </si>
  <si>
    <t>Datum</t>
  </si>
  <si>
    <t>P</t>
  </si>
  <si>
    <t>V</t>
  </si>
  <si>
    <t>[Kn]</t>
  </si>
  <si>
    <t>[PK]</t>
  </si>
  <si>
    <t>[Km/h]</t>
  </si>
  <si>
    <t>Lengte waterlijn</t>
  </si>
  <si>
    <t>Lwl</t>
  </si>
  <si>
    <r>
      <t>[m/s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]</t>
    </r>
  </si>
  <si>
    <t>v</t>
  </si>
  <si>
    <t xml:space="preserve">g  </t>
  </si>
  <si>
    <r>
      <t>L</t>
    </r>
    <r>
      <rPr>
        <i/>
        <vertAlign val="subscript"/>
        <sz val="12"/>
        <rFont val="Times New Roman"/>
        <family val="1"/>
      </rPr>
      <t>WL</t>
    </r>
  </si>
  <si>
    <t>=</t>
  </si>
  <si>
    <t>[m/s]</t>
  </si>
  <si>
    <t>[m]</t>
  </si>
  <si>
    <t>[Kw]</t>
  </si>
  <si>
    <t>Controle berekening "Froude Number" (Fn):</t>
  </si>
  <si>
    <t>Controle berekening "Power Displacement ratio" (P/D):</t>
  </si>
  <si>
    <t>D</t>
  </si>
  <si>
    <t>[ton]</t>
  </si>
  <si>
    <t>CONCLUSIE:</t>
  </si>
  <si>
    <t>Leeg scheepsgewicht</t>
  </si>
  <si>
    <t>Aantal personen nodig voor "safe operation"</t>
  </si>
  <si>
    <t>Totale inhoud brandstoftank(s)</t>
  </si>
  <si>
    <t>[ltr]</t>
  </si>
  <si>
    <t>Performance test mass conditie volgens ISO 8666</t>
  </si>
  <si>
    <r>
      <t>M</t>
    </r>
    <r>
      <rPr>
        <vertAlign val="subscript"/>
        <sz val="10"/>
        <rFont val="Arial"/>
        <family val="2"/>
      </rPr>
      <t>p</t>
    </r>
  </si>
  <si>
    <t>[Kg]</t>
  </si>
  <si>
    <t>Aantal personen als vermeld op het bouwersplaatje</t>
  </si>
  <si>
    <r>
      <t xml:space="preserve">Maximale vaarsnelheid   </t>
    </r>
    <r>
      <rPr>
        <sz val="11"/>
        <color indexed="12"/>
        <rFont val="Arial"/>
        <family val="2"/>
      </rPr>
      <t xml:space="preserve"> (één van beide invullen!)</t>
    </r>
  </si>
  <si>
    <t>Froudenumber berekening</t>
  </si>
  <si>
    <t>Snelheid</t>
  </si>
  <si>
    <t>Froudenumber</t>
  </si>
  <si>
    <t>Vermogen / Deplacement berekening</t>
  </si>
  <si>
    <t>Vermogen in KW</t>
  </si>
  <si>
    <t>Waterverplaatsing in tonnen</t>
  </si>
  <si>
    <t>Aantal motoren</t>
  </si>
  <si>
    <r>
      <t>Geïnst. Verm. per motor</t>
    </r>
    <r>
      <rPr>
        <sz val="8"/>
        <color indexed="12"/>
        <rFont val="Arial"/>
        <family val="2"/>
      </rPr>
      <t xml:space="preserve">  </t>
    </r>
    <r>
      <rPr>
        <sz val="11"/>
        <color indexed="12"/>
        <rFont val="Arial"/>
        <family val="2"/>
      </rPr>
      <t>(één van beide invullen!)</t>
    </r>
  </si>
  <si>
    <r>
      <t>M</t>
    </r>
    <r>
      <rPr>
        <vertAlign val="subscript"/>
        <sz val="10"/>
        <rFont val="Arial"/>
        <family val="2"/>
      </rPr>
      <t>lcc</t>
    </r>
  </si>
  <si>
    <t>Annec 1C    Controle berekening "SOUND TEST"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</si>
</sst>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15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b/>
      <u/>
      <sz val="10"/>
      <name val="Arial"/>
      <family val="2"/>
    </font>
    <font>
      <vertAlign val="superscript"/>
      <sz val="10"/>
      <name val="Arial"/>
      <family val="2"/>
    </font>
    <font>
      <i/>
      <sz val="12"/>
      <name val="Times New Roman"/>
      <family val="1"/>
    </font>
    <font>
      <i/>
      <vertAlign val="subscript"/>
      <sz val="12"/>
      <name val="Times New Roman"/>
      <family val="1"/>
    </font>
    <font>
      <sz val="11"/>
      <name val="Arial"/>
    </font>
    <font>
      <b/>
      <u/>
      <sz val="12"/>
      <name val="Arial"/>
      <family val="2"/>
    </font>
    <font>
      <vertAlign val="subscript"/>
      <sz val="10"/>
      <name val="Arial"/>
      <family val="2"/>
    </font>
    <font>
      <b/>
      <sz val="18"/>
      <name val="Times New Roman"/>
      <family val="1"/>
    </font>
    <font>
      <sz val="8"/>
      <color indexed="12"/>
      <name val="Arial"/>
      <family val="2"/>
    </font>
    <font>
      <sz val="11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Fill="1" applyProtection="1">
      <protection locked="0"/>
    </xf>
    <xf numFmtId="0" fontId="0" fillId="0" borderId="0" xfId="0" applyFill="1" applyProtection="1"/>
    <xf numFmtId="0" fontId="0" fillId="0" borderId="2" xfId="0" applyFill="1" applyBorder="1" applyProtection="1"/>
    <xf numFmtId="0" fontId="0" fillId="0" borderId="0" xfId="0" applyFill="1" applyBorder="1" applyProtection="1"/>
    <xf numFmtId="0" fontId="0" fillId="0" borderId="3" xfId="0" applyFill="1" applyBorder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NumberFormat="1" applyFill="1" applyProtection="1">
      <protection locked="0"/>
    </xf>
    <xf numFmtId="2" fontId="0" fillId="0" borderId="0" xfId="0" applyNumberFormat="1" applyFill="1" applyBorder="1" applyAlignment="1" applyProtection="1">
      <alignment horizontal="center"/>
    </xf>
    <xf numFmtId="0" fontId="5" fillId="0" borderId="2" xfId="0" applyFont="1" applyFill="1" applyBorder="1" applyProtection="1"/>
    <xf numFmtId="0" fontId="0" fillId="0" borderId="0" xfId="0" applyFill="1" applyBorder="1" applyAlignment="1" applyProtection="1">
      <alignment horizontal="right"/>
    </xf>
    <xf numFmtId="2" fontId="9" fillId="0" borderId="0" xfId="0" applyNumberFormat="1" applyFont="1" applyFill="1" applyBorder="1" applyProtection="1"/>
    <xf numFmtId="0" fontId="0" fillId="0" borderId="0" xfId="0" quotePrefix="1" applyFill="1" applyBorder="1" applyAlignment="1" applyProtection="1">
      <alignment horizontal="center"/>
    </xf>
    <xf numFmtId="0" fontId="1" fillId="0" borderId="0" xfId="0" applyFont="1" applyFill="1" applyBorder="1" applyProtection="1"/>
    <xf numFmtId="0" fontId="7" fillId="0" borderId="0" xfId="0" applyFont="1" applyFill="1" applyBorder="1" applyProtection="1"/>
    <xf numFmtId="0" fontId="0" fillId="0" borderId="0" xfId="0" quotePrefix="1" applyFill="1" applyBorder="1" applyProtection="1"/>
    <xf numFmtId="2" fontId="0" fillId="0" borderId="0" xfId="0" applyNumberFormat="1" applyFill="1" applyBorder="1" applyAlignment="1" applyProtection="1">
      <alignment horizontal="right" indent="1"/>
    </xf>
    <xf numFmtId="164" fontId="0" fillId="0" borderId="0" xfId="0" applyNumberFormat="1" applyFill="1" applyBorder="1" applyProtection="1"/>
    <xf numFmtId="0" fontId="2" fillId="0" borderId="2" xfId="0" applyFont="1" applyFill="1" applyBorder="1" applyProtection="1"/>
    <xf numFmtId="2" fontId="0" fillId="0" borderId="0" xfId="0" applyNumberFormat="1" applyFill="1" applyBorder="1" applyProtection="1"/>
    <xf numFmtId="0" fontId="0" fillId="0" borderId="4" xfId="0" applyFill="1" applyBorder="1" applyProtection="1"/>
    <xf numFmtId="0" fontId="0" fillId="0" borderId="5" xfId="0" applyFill="1" applyBorder="1" applyProtection="1"/>
    <xf numFmtId="0" fontId="0" fillId="0" borderId="6" xfId="0" applyFill="1" applyBorder="1" applyProtection="1"/>
    <xf numFmtId="0" fontId="10" fillId="0" borderId="2" xfId="0" applyFont="1" applyFill="1" applyBorder="1" applyProtection="1"/>
    <xf numFmtId="0" fontId="0" fillId="0" borderId="7" xfId="0" applyFill="1" applyBorder="1" applyProtection="1"/>
    <xf numFmtId="0" fontId="0" fillId="0" borderId="8" xfId="0" applyFill="1" applyBorder="1" applyProtection="1"/>
    <xf numFmtId="0" fontId="0" fillId="0" borderId="9" xfId="0" applyFill="1" applyBorder="1" applyProtection="1"/>
    <xf numFmtId="0" fontId="3" fillId="0" borderId="0" xfId="0" applyFont="1" applyFill="1" applyProtection="1">
      <protection locked="0"/>
    </xf>
    <xf numFmtId="0" fontId="1" fillId="0" borderId="0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 applyProtection="1">
      <alignment horizontal="center"/>
    </xf>
    <xf numFmtId="0" fontId="0" fillId="0" borderId="14" xfId="0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Protection="1"/>
    <xf numFmtId="14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1" xfId="0" applyNumberFormat="1" applyFont="1" applyFill="1" applyBorder="1" applyAlignment="1" applyProtection="1">
      <alignment horizontal="center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Maximum Froudenumber</a:t>
            </a:r>
          </a:p>
        </c:rich>
      </c:tx>
      <c:layout>
        <c:manualLayout>
          <c:xMode val="edge"/>
          <c:yMode val="edge"/>
          <c:x val="0.34449814421685637"/>
          <c:y val="3.37662765907525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684230282207"/>
          <c:y val="0.18181841241174473"/>
          <c:w val="0.87400455106869146"/>
          <c:h val="0.63896184933270261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Blad3!$B$4:$B$26</c:f>
              <c:numCache>
                <c:formatCode>General</c:formatCode>
                <c:ptCount val="23"/>
                <c:pt idx="0">
                  <c:v>9.4663430604608507</c:v>
                </c:pt>
                <c:pt idx="1">
                  <c:v>11.593855114132786</c:v>
                </c:pt>
                <c:pt idx="2">
                  <c:v>13.387430742180166</c:v>
                </c:pt>
                <c:pt idx="3">
                  <c:v>14.967602591792657</c:v>
                </c:pt>
                <c:pt idx="4">
                  <c:v>16.396187142595256</c:v>
                </c:pt>
                <c:pt idx="5">
                  <c:v>17.709906218954796</c:v>
                </c:pt>
                <c:pt idx="6">
                  <c:v>18.932686120921701</c:v>
                </c:pt>
                <c:pt idx="7">
                  <c:v>20.08114611327025</c:v>
                </c:pt>
                <c:pt idx="8">
                  <c:v>21.167386581523864</c:v>
                </c:pt>
                <c:pt idx="9">
                  <c:v>22.200542339340366</c:v>
                </c:pt>
                <c:pt idx="10">
                  <c:v>23.187710228265573</c:v>
                </c:pt>
                <c:pt idx="11">
                  <c:v>24.134533993826764</c:v>
                </c:pt>
                <c:pt idx="12">
                  <c:v>25.045589563201485</c:v>
                </c:pt>
                <c:pt idx="13">
                  <c:v>25.924648156484491</c:v>
                </c:pt>
                <c:pt idx="14">
                  <c:v>26.774861484360333</c:v>
                </c:pt>
                <c:pt idx="15">
                  <c:v>27.598895502824931</c:v>
                </c:pt>
                <c:pt idx="16">
                  <c:v>28.399029181382552</c:v>
                </c:pt>
                <c:pt idx="17">
                  <c:v>29.177228859406533</c:v>
                </c:pt>
                <c:pt idx="18">
                  <c:v>29.935205183585314</c:v>
                </c:pt>
                <c:pt idx="19">
                  <c:v>30.674457368509728</c:v>
                </c:pt>
                <c:pt idx="20">
                  <c:v>31.396308068333262</c:v>
                </c:pt>
                <c:pt idx="21">
                  <c:v>32.101931184756715</c:v>
                </c:pt>
                <c:pt idx="22">
                  <c:v>32.792374285190512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D-4B94-ABC0-CCCC11A76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473216"/>
        <c:axId val="29110272"/>
      </c:lineChart>
      <c:catAx>
        <c:axId val="28473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Lengte waterlijn (meter)</a:t>
                </a:r>
              </a:p>
            </c:rich>
          </c:tx>
          <c:layout>
            <c:manualLayout>
              <c:xMode val="edge"/>
              <c:yMode val="edge"/>
              <c:x val="0.41626859092870161"/>
              <c:y val="0.90129984438393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29110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110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Snelheid (Kn)</a:t>
                </a:r>
              </a:p>
            </c:rich>
          </c:tx>
          <c:layout>
            <c:manualLayout>
              <c:xMode val="edge"/>
              <c:yMode val="edge"/>
              <c:x val="2.5518381053100468E-2"/>
              <c:y val="0.384416071956260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28473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Maximum Power Displacement Ratio</a:t>
            </a:r>
          </a:p>
        </c:rich>
      </c:tx>
      <c:layout>
        <c:manualLayout>
          <c:xMode val="edge"/>
          <c:yMode val="edge"/>
          <c:x val="0.27503974562798095"/>
          <c:y val="3.37662765907525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59618441971387"/>
          <c:y val="0.18181841241174473"/>
          <c:w val="0.85214626391096959"/>
          <c:h val="0.63896184933270261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Blad3!$B$33:$B$81</c:f>
              <c:numCache>
                <c:formatCode>General</c:formatCode>
                <c:ptCount val="49"/>
                <c:pt idx="0">
                  <c:v>80</c:v>
                </c:pt>
                <c:pt idx="1">
                  <c:v>120</c:v>
                </c:pt>
                <c:pt idx="2">
                  <c:v>160</c:v>
                </c:pt>
                <c:pt idx="3">
                  <c:v>200</c:v>
                </c:pt>
                <c:pt idx="4">
                  <c:v>240</c:v>
                </c:pt>
                <c:pt idx="5">
                  <c:v>280</c:v>
                </c:pt>
                <c:pt idx="6">
                  <c:v>320</c:v>
                </c:pt>
                <c:pt idx="7">
                  <c:v>360</c:v>
                </c:pt>
                <c:pt idx="8">
                  <c:v>400</c:v>
                </c:pt>
                <c:pt idx="9">
                  <c:v>440</c:v>
                </c:pt>
                <c:pt idx="10">
                  <c:v>480</c:v>
                </c:pt>
                <c:pt idx="11">
                  <c:v>520</c:v>
                </c:pt>
                <c:pt idx="12">
                  <c:v>560</c:v>
                </c:pt>
                <c:pt idx="13">
                  <c:v>600</c:v>
                </c:pt>
                <c:pt idx="14">
                  <c:v>640</c:v>
                </c:pt>
                <c:pt idx="15">
                  <c:v>680</c:v>
                </c:pt>
                <c:pt idx="16">
                  <c:v>720</c:v>
                </c:pt>
                <c:pt idx="17">
                  <c:v>760</c:v>
                </c:pt>
                <c:pt idx="18">
                  <c:v>800</c:v>
                </c:pt>
                <c:pt idx="19">
                  <c:v>840</c:v>
                </c:pt>
                <c:pt idx="20">
                  <c:v>880</c:v>
                </c:pt>
                <c:pt idx="21">
                  <c:v>920</c:v>
                </c:pt>
                <c:pt idx="22">
                  <c:v>960</c:v>
                </c:pt>
                <c:pt idx="23">
                  <c:v>1000</c:v>
                </c:pt>
                <c:pt idx="24">
                  <c:v>1040</c:v>
                </c:pt>
                <c:pt idx="25">
                  <c:v>1080</c:v>
                </c:pt>
                <c:pt idx="26">
                  <c:v>1120</c:v>
                </c:pt>
                <c:pt idx="27">
                  <c:v>1160</c:v>
                </c:pt>
                <c:pt idx="28">
                  <c:v>1200</c:v>
                </c:pt>
                <c:pt idx="29">
                  <c:v>1240</c:v>
                </c:pt>
                <c:pt idx="30">
                  <c:v>1280</c:v>
                </c:pt>
                <c:pt idx="31">
                  <c:v>1320</c:v>
                </c:pt>
                <c:pt idx="32">
                  <c:v>1360</c:v>
                </c:pt>
                <c:pt idx="33">
                  <c:v>1400</c:v>
                </c:pt>
                <c:pt idx="34">
                  <c:v>1440</c:v>
                </c:pt>
                <c:pt idx="35">
                  <c:v>1480</c:v>
                </c:pt>
                <c:pt idx="36">
                  <c:v>1520</c:v>
                </c:pt>
                <c:pt idx="37">
                  <c:v>1560</c:v>
                </c:pt>
                <c:pt idx="38">
                  <c:v>1600</c:v>
                </c:pt>
                <c:pt idx="39">
                  <c:v>1640</c:v>
                </c:pt>
                <c:pt idx="40">
                  <c:v>1680</c:v>
                </c:pt>
                <c:pt idx="41">
                  <c:v>1720</c:v>
                </c:pt>
                <c:pt idx="42">
                  <c:v>1760</c:v>
                </c:pt>
                <c:pt idx="43">
                  <c:v>1800</c:v>
                </c:pt>
                <c:pt idx="44">
                  <c:v>1840</c:v>
                </c:pt>
                <c:pt idx="45">
                  <c:v>1880</c:v>
                </c:pt>
                <c:pt idx="46">
                  <c:v>1920</c:v>
                </c:pt>
                <c:pt idx="47">
                  <c:v>1960</c:v>
                </c:pt>
                <c:pt idx="48">
                  <c:v>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8D-4552-98E4-B9D5A3F59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126016"/>
        <c:axId val="29144576"/>
      </c:lineChart>
      <c:catAx>
        <c:axId val="29126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Waterverplaatsing (ton)</a:t>
                </a:r>
              </a:p>
            </c:rich>
          </c:tx>
          <c:layout>
            <c:manualLayout>
              <c:xMode val="edge"/>
              <c:yMode val="edge"/>
              <c:x val="0.43084260731319568"/>
              <c:y val="0.90129984438393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291445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9144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Motorvermogen (KW)</a:t>
                </a:r>
              </a:p>
            </c:rich>
          </c:tx>
          <c:layout>
            <c:manualLayout>
              <c:xMode val="edge"/>
              <c:yMode val="edge"/>
              <c:x val="2.5437201907790155E-2"/>
              <c:y val="0.322078330557947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29126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000000000000022" r="0.75000000000000022" t="1" header="0.5" footer="0.5"/>
    <c:pageSetup/>
  </c:printSettings>
</c:chartSpace>
</file>

<file path=xl/ctrlProps/ctrlProp1.xml><?xml version="1.0" encoding="utf-8"?>
<formControlPr xmlns="http://schemas.microsoft.com/office/spreadsheetml/2009/9/main" objectType="Drop" dropLines="2" dropStyle="combo" dx="16" fmlaLink="$J$12" fmlaRange="$J$13:$J$14" sel="2" val="0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619125</xdr:colOff>
      <xdr:row>1</xdr:row>
      <xdr:rowOff>0</xdr:rowOff>
    </xdr:from>
    <xdr:to>
      <xdr:col>8</xdr:col>
      <xdr:colOff>590550</xdr:colOff>
      <xdr:row>1</xdr:row>
      <xdr:rowOff>0</xdr:rowOff>
    </xdr:to>
    <xdr:sp macro="" textlink="">
      <xdr:nvSpPr>
        <xdr:cNvPr id="1043" name="Line 1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ShapeType="1"/>
        </xdr:cNvSpPr>
      </xdr:nvSpPr>
      <xdr:spPr bwMode="auto">
        <a:xfrm>
          <a:off x="5162550" y="36195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142875</xdr:colOff>
      <xdr:row>22</xdr:row>
      <xdr:rowOff>95250</xdr:rowOff>
    </xdr:from>
    <xdr:to>
      <xdr:col>6</xdr:col>
      <xdr:colOff>476250</xdr:colOff>
      <xdr:row>22</xdr:row>
      <xdr:rowOff>95250</xdr:rowOff>
    </xdr:to>
    <xdr:sp macro="" textlink="">
      <xdr:nvSpPr>
        <xdr:cNvPr id="1051" name="Line 27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ShapeType="1"/>
        </xdr:cNvSpPr>
      </xdr:nvSpPr>
      <xdr:spPr bwMode="auto">
        <a:xfrm>
          <a:off x="4010025" y="4067175"/>
          <a:ext cx="333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133350</xdr:colOff>
      <xdr:row>34</xdr:row>
      <xdr:rowOff>76200</xdr:rowOff>
    </xdr:from>
    <xdr:to>
      <xdr:col>6</xdr:col>
      <xdr:colOff>466725</xdr:colOff>
      <xdr:row>34</xdr:row>
      <xdr:rowOff>76200</xdr:rowOff>
    </xdr:to>
    <xdr:sp macro="" textlink="">
      <xdr:nvSpPr>
        <xdr:cNvPr id="1052" name="Line 28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ShapeType="1"/>
        </xdr:cNvSpPr>
      </xdr:nvSpPr>
      <xdr:spPr bwMode="auto">
        <a:xfrm>
          <a:off x="4000500" y="6181725"/>
          <a:ext cx="333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99060</xdr:colOff>
          <xdr:row>20</xdr:row>
          <xdr:rowOff>121920</xdr:rowOff>
        </xdr:from>
        <xdr:to>
          <xdr:col>3</xdr:col>
          <xdr:colOff>144780</xdr:colOff>
          <xdr:row>24</xdr:row>
          <xdr:rowOff>30480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33</xdr:row>
          <xdr:rowOff>7620</xdr:rowOff>
        </xdr:from>
        <xdr:to>
          <xdr:col>2</xdr:col>
          <xdr:colOff>327660</xdr:colOff>
          <xdr:row>35</xdr:row>
          <xdr:rowOff>114300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11</xdr:row>
          <xdr:rowOff>91440</xdr:rowOff>
        </xdr:from>
        <xdr:to>
          <xdr:col>6</xdr:col>
          <xdr:colOff>0</xdr:colOff>
          <xdr:row>12</xdr:row>
          <xdr:rowOff>121920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10</xdr:col>
      <xdr:colOff>19050</xdr:colOff>
      <xdr:row>23</xdr:row>
      <xdr:rowOff>114300</xdr:rowOff>
    </xdr:to>
    <xdr:graphicFrame macro="">
      <xdr:nvGraphicFramePr>
        <xdr:cNvPr id="3073" name="Chart 1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66675</xdr:rowOff>
    </xdr:from>
    <xdr:to>
      <xdr:col>10</xdr:col>
      <xdr:colOff>38100</xdr:colOff>
      <xdr:row>51</xdr:row>
      <xdr:rowOff>9525</xdr:rowOff>
    </xdr:to>
    <xdr:graphicFrame macro="">
      <xdr:nvGraphicFramePr>
        <xdr:cNvPr id="3074" name="Chart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K46"/>
  <sheetViews>
    <sheetView tabSelected="1" view="pageLayout" zoomScaleNormal="100" workbookViewId="0">
      <selection sqref="A1:I1"/>
    </sheetView>
  </sheetViews>
  <sheetFormatPr defaultColWidth="9.109375" defaultRowHeight="13.2" x14ac:dyDescent="0.25"/>
  <cols>
    <col min="1" max="2" width="9.109375" style="5"/>
    <col min="3" max="3" width="11.109375" style="5" bestFit="1" customWidth="1"/>
    <col min="4" max="4" width="13.109375" style="5" customWidth="1"/>
    <col min="5" max="5" width="6.33203125" style="5" customWidth="1"/>
    <col min="6" max="6" width="9.109375" style="5"/>
    <col min="7" max="8" width="10.109375" style="5" bestFit="1" customWidth="1"/>
    <col min="9" max="9" width="12.33203125" style="5" customWidth="1"/>
    <col min="10" max="11" width="12.33203125" style="4" hidden="1" customWidth="1"/>
    <col min="12" max="12" width="9.109375" style="5" customWidth="1"/>
    <col min="13" max="16384" width="9.109375" style="5"/>
  </cols>
  <sheetData>
    <row r="1" spans="1:11" ht="28.5" customHeight="1" x14ac:dyDescent="0.25">
      <c r="A1" s="33" t="s">
        <v>44</v>
      </c>
      <c r="B1" s="34"/>
      <c r="C1" s="34"/>
      <c r="D1" s="34"/>
      <c r="E1" s="34"/>
      <c r="F1" s="34"/>
      <c r="G1" s="34"/>
      <c r="H1" s="34"/>
      <c r="I1" s="35"/>
    </row>
    <row r="2" spans="1:11" x14ac:dyDescent="0.25">
      <c r="A2" s="36"/>
      <c r="B2" s="37"/>
      <c r="C2" s="37"/>
      <c r="D2" s="37"/>
      <c r="E2" s="37"/>
      <c r="F2" s="37"/>
      <c r="G2" s="37"/>
      <c r="H2" s="37"/>
      <c r="I2" s="38"/>
    </row>
    <row r="3" spans="1:11" x14ac:dyDescent="0.25">
      <c r="A3" s="6" t="s">
        <v>0</v>
      </c>
      <c r="B3" s="43"/>
      <c r="C3" s="44"/>
      <c r="D3" s="45"/>
      <c r="E3" s="7"/>
      <c r="F3" s="7" t="s">
        <v>1</v>
      </c>
      <c r="G3" s="7"/>
      <c r="H3" s="41"/>
      <c r="I3" s="8"/>
      <c r="J3" s="30"/>
      <c r="K3" s="30"/>
    </row>
    <row r="4" spans="1:11" ht="23.25" customHeight="1" x14ac:dyDescent="0.25">
      <c r="A4" s="6" t="s">
        <v>2</v>
      </c>
      <c r="B4" s="46"/>
      <c r="C4" s="47"/>
      <c r="D4" s="48"/>
      <c r="E4" s="7"/>
      <c r="F4" s="7" t="s">
        <v>3</v>
      </c>
      <c r="G4" s="7"/>
      <c r="H4" s="41"/>
      <c r="I4" s="8"/>
      <c r="J4" s="30"/>
      <c r="K4" s="30"/>
    </row>
    <row r="5" spans="1:11" ht="14.25" customHeight="1" x14ac:dyDescent="0.25">
      <c r="A5" s="6" t="s">
        <v>4</v>
      </c>
      <c r="B5" s="46"/>
      <c r="C5" s="47"/>
      <c r="D5" s="48"/>
      <c r="E5" s="7"/>
      <c r="F5" s="7" t="s">
        <v>5</v>
      </c>
      <c r="G5" s="7"/>
      <c r="H5" s="42"/>
      <c r="I5" s="8"/>
    </row>
    <row r="6" spans="1:11" x14ac:dyDescent="0.25">
      <c r="A6" s="7"/>
      <c r="B6" s="7"/>
      <c r="C6" s="7"/>
      <c r="D6" s="7"/>
      <c r="E6" s="7"/>
      <c r="F6" s="7"/>
      <c r="G6" s="7"/>
      <c r="H6" s="7"/>
      <c r="I6" s="8"/>
    </row>
    <row r="7" spans="1:11" x14ac:dyDescent="0.25">
      <c r="A7" s="6" t="s">
        <v>11</v>
      </c>
      <c r="B7" s="7"/>
      <c r="C7" s="7"/>
      <c r="D7" s="9"/>
      <c r="E7" s="9" t="s">
        <v>12</v>
      </c>
      <c r="F7" s="39">
        <v>17</v>
      </c>
      <c r="G7" s="7" t="s">
        <v>19</v>
      </c>
      <c r="H7" s="7"/>
      <c r="I7" s="8"/>
    </row>
    <row r="8" spans="1:11" x14ac:dyDescent="0.25">
      <c r="A8" s="6" t="s">
        <v>41</v>
      </c>
      <c r="B8" s="7"/>
      <c r="C8" s="7"/>
      <c r="D8" s="7"/>
      <c r="E8" s="9"/>
      <c r="F8" s="40">
        <v>2</v>
      </c>
      <c r="G8" s="7"/>
      <c r="H8" s="7"/>
      <c r="I8" s="8"/>
    </row>
    <row r="9" spans="1:11" ht="13.8" x14ac:dyDescent="0.25">
      <c r="A9" s="6" t="s">
        <v>42</v>
      </c>
      <c r="B9" s="7"/>
      <c r="C9" s="7"/>
      <c r="D9" s="7"/>
      <c r="E9" s="9" t="s">
        <v>6</v>
      </c>
      <c r="F9" s="39">
        <v>300</v>
      </c>
      <c r="G9" s="7" t="s">
        <v>20</v>
      </c>
      <c r="H9" s="39"/>
      <c r="I9" s="8" t="s">
        <v>9</v>
      </c>
    </row>
    <row r="10" spans="1:11" ht="13.8" x14ac:dyDescent="0.25">
      <c r="A10" s="6" t="s">
        <v>34</v>
      </c>
      <c r="B10" s="7"/>
      <c r="C10" s="7"/>
      <c r="D10" s="7"/>
      <c r="E10" s="9" t="s">
        <v>7</v>
      </c>
      <c r="F10" s="39">
        <v>20</v>
      </c>
      <c r="G10" s="7" t="s">
        <v>8</v>
      </c>
      <c r="H10" s="39"/>
      <c r="I10" s="8" t="s">
        <v>10</v>
      </c>
    </row>
    <row r="11" spans="1:11" ht="15.6" x14ac:dyDescent="0.35">
      <c r="A11" s="6" t="s">
        <v>26</v>
      </c>
      <c r="B11" s="7"/>
      <c r="C11" s="7"/>
      <c r="D11" s="7"/>
      <c r="E11" s="9" t="s">
        <v>43</v>
      </c>
      <c r="F11" s="40">
        <v>30000</v>
      </c>
      <c r="G11" s="7" t="s">
        <v>32</v>
      </c>
      <c r="H11" s="7"/>
      <c r="I11" s="8"/>
    </row>
    <row r="12" spans="1:11" x14ac:dyDescent="0.25">
      <c r="A12" s="6"/>
      <c r="B12" s="7"/>
      <c r="C12" s="7"/>
      <c r="D12" s="7"/>
      <c r="E12" s="7"/>
      <c r="F12" s="7"/>
      <c r="G12" s="7"/>
      <c r="H12" s="7"/>
      <c r="I12" s="8"/>
      <c r="J12" s="4">
        <v>2</v>
      </c>
    </row>
    <row r="13" spans="1:11" x14ac:dyDescent="0.25">
      <c r="A13" s="6" t="s">
        <v>27</v>
      </c>
      <c r="B13" s="7"/>
      <c r="C13" s="7"/>
      <c r="D13" s="7"/>
      <c r="E13" s="7"/>
      <c r="F13" s="7"/>
      <c r="G13" s="7"/>
      <c r="H13" s="7"/>
      <c r="I13" s="8"/>
      <c r="J13" s="10">
        <v>1</v>
      </c>
    </row>
    <row r="14" spans="1:11" x14ac:dyDescent="0.25">
      <c r="A14" s="6" t="s">
        <v>28</v>
      </c>
      <c r="B14" s="7"/>
      <c r="C14" s="7"/>
      <c r="D14" s="7"/>
      <c r="E14" s="7"/>
      <c r="F14" s="40">
        <v>2000</v>
      </c>
      <c r="G14" s="7" t="s">
        <v>29</v>
      </c>
      <c r="H14" s="7"/>
      <c r="I14" s="8"/>
      <c r="J14" s="10">
        <v>2</v>
      </c>
    </row>
    <row r="15" spans="1:11" x14ac:dyDescent="0.25">
      <c r="A15" s="6" t="s">
        <v>33</v>
      </c>
      <c r="B15" s="7"/>
      <c r="C15" s="7"/>
      <c r="D15" s="7"/>
      <c r="E15" s="7"/>
      <c r="F15" s="40">
        <v>10</v>
      </c>
      <c r="G15" s="7"/>
      <c r="H15" s="7"/>
      <c r="I15" s="8"/>
    </row>
    <row r="16" spans="1:11" x14ac:dyDescent="0.25">
      <c r="A16" s="6"/>
      <c r="B16" s="7"/>
      <c r="C16" s="7"/>
      <c r="D16" s="7"/>
      <c r="E16" s="7"/>
      <c r="F16" s="7"/>
      <c r="G16" s="7"/>
      <c r="H16" s="7"/>
      <c r="I16" s="8"/>
    </row>
    <row r="17" spans="1:9" ht="15.6" x14ac:dyDescent="0.35">
      <c r="A17" s="6" t="s">
        <v>30</v>
      </c>
      <c r="B17" s="7"/>
      <c r="C17" s="7"/>
      <c r="D17" s="7"/>
      <c r="E17" s="7" t="s">
        <v>31</v>
      </c>
      <c r="F17" s="11">
        <f>F11+(J12*75)+(F14*0.5)+(F15*10)</f>
        <v>31250</v>
      </c>
      <c r="G17" s="7" t="s">
        <v>32</v>
      </c>
      <c r="H17" s="7"/>
      <c r="I17" s="8"/>
    </row>
    <row r="18" spans="1:9" x14ac:dyDescent="0.25">
      <c r="A18" s="6"/>
      <c r="B18" s="7"/>
      <c r="C18" s="7"/>
      <c r="D18" s="7"/>
      <c r="E18" s="7"/>
      <c r="F18" s="7"/>
      <c r="G18" s="7"/>
      <c r="H18" s="7"/>
      <c r="I18" s="8"/>
    </row>
    <row r="19" spans="1:9" x14ac:dyDescent="0.25">
      <c r="A19" s="6"/>
      <c r="B19" s="7"/>
      <c r="C19" s="7"/>
      <c r="D19" s="7"/>
      <c r="E19" s="7"/>
      <c r="F19" s="7"/>
      <c r="G19" s="7"/>
      <c r="H19" s="7"/>
      <c r="I19" s="8"/>
    </row>
    <row r="20" spans="1:9" x14ac:dyDescent="0.25">
      <c r="A20" s="12" t="s">
        <v>21</v>
      </c>
      <c r="B20" s="7"/>
      <c r="C20" s="7"/>
      <c r="D20" s="7"/>
      <c r="E20" s="7"/>
      <c r="F20" s="7"/>
      <c r="G20" s="7"/>
      <c r="H20" s="7"/>
      <c r="I20" s="8"/>
    </row>
    <row r="21" spans="1:9" x14ac:dyDescent="0.25">
      <c r="A21" s="6"/>
      <c r="B21" s="7"/>
      <c r="C21" s="7"/>
      <c r="D21" s="7"/>
      <c r="E21" s="7"/>
      <c r="F21" s="7"/>
      <c r="G21" s="7"/>
      <c r="H21" s="7"/>
      <c r="I21" s="8"/>
    </row>
    <row r="22" spans="1:9" x14ac:dyDescent="0.25">
      <c r="A22" s="6"/>
      <c r="B22" s="7"/>
      <c r="C22" s="7"/>
      <c r="D22" s="7"/>
      <c r="E22" s="7"/>
      <c r="F22" s="7"/>
      <c r="G22" s="7"/>
      <c r="H22" s="7"/>
      <c r="I22" s="8"/>
    </row>
    <row r="23" spans="1:9" ht="15.6" x14ac:dyDescent="0.3">
      <c r="A23" s="6"/>
      <c r="B23" s="7"/>
      <c r="C23" s="7"/>
      <c r="D23" s="13" t="s">
        <v>17</v>
      </c>
      <c r="E23" s="7"/>
      <c r="F23" s="14">
        <f>D26/(SQRT(D27*D28))</f>
        <v>0.79713334896855403</v>
      </c>
      <c r="G23" s="15"/>
      <c r="H23" s="16" t="str">
        <f>IF(F23&lt;=1.1,"VOLDOET","VOLDOET NIET")</f>
        <v>VOLDOET</v>
      </c>
      <c r="I23" s="8"/>
    </row>
    <row r="24" spans="1:9" x14ac:dyDescent="0.25">
      <c r="A24" s="6"/>
      <c r="B24" s="7"/>
      <c r="C24" s="7"/>
      <c r="D24" s="7"/>
      <c r="E24" s="7"/>
      <c r="F24" s="7"/>
      <c r="G24" s="7"/>
      <c r="H24" s="7"/>
      <c r="I24" s="8"/>
    </row>
    <row r="25" spans="1:9" x14ac:dyDescent="0.25">
      <c r="A25" s="6"/>
      <c r="B25" s="7"/>
      <c r="C25" s="7"/>
      <c r="D25" s="7"/>
      <c r="E25" s="7"/>
      <c r="F25" s="7"/>
      <c r="G25" s="7"/>
      <c r="H25" s="7"/>
      <c r="I25" s="8"/>
    </row>
    <row r="26" spans="1:9" ht="15.6" x14ac:dyDescent="0.3">
      <c r="A26" s="6"/>
      <c r="B26" s="17" t="s">
        <v>14</v>
      </c>
      <c r="C26" s="18" t="s">
        <v>17</v>
      </c>
      <c r="D26" s="19">
        <f>IF(F10="",F26,G26)</f>
        <v>10.28888888888889</v>
      </c>
      <c r="E26" s="7" t="s">
        <v>18</v>
      </c>
      <c r="F26" s="20">
        <f>H10*(1000/3600)</f>
        <v>0</v>
      </c>
      <c r="G26" s="20">
        <f>F10*1852/3600</f>
        <v>10.28888888888889</v>
      </c>
      <c r="H26" s="7"/>
      <c r="I26" s="8"/>
    </row>
    <row r="27" spans="1:9" ht="16.2" x14ac:dyDescent="0.3">
      <c r="A27" s="6"/>
      <c r="B27" s="17" t="s">
        <v>15</v>
      </c>
      <c r="C27" s="18" t="s">
        <v>17</v>
      </c>
      <c r="D27" s="19">
        <v>9.8000000000000007</v>
      </c>
      <c r="E27" s="7" t="s">
        <v>13</v>
      </c>
      <c r="F27" s="7"/>
      <c r="G27" s="7"/>
      <c r="H27" s="7"/>
      <c r="I27" s="8"/>
    </row>
    <row r="28" spans="1:9" ht="18" x14ac:dyDescent="0.4">
      <c r="A28" s="6"/>
      <c r="B28" s="17" t="s">
        <v>16</v>
      </c>
      <c r="C28" s="18" t="s">
        <v>17</v>
      </c>
      <c r="D28" s="19">
        <f>F7</f>
        <v>17</v>
      </c>
      <c r="E28" s="7" t="s">
        <v>19</v>
      </c>
      <c r="F28" s="7"/>
      <c r="G28" s="7"/>
      <c r="H28" s="7"/>
      <c r="I28" s="8"/>
    </row>
    <row r="29" spans="1:9" x14ac:dyDescent="0.25">
      <c r="A29" s="6"/>
      <c r="B29" s="7"/>
      <c r="C29" s="7"/>
      <c r="D29" s="7"/>
      <c r="E29" s="7"/>
      <c r="F29" s="7"/>
      <c r="G29" s="7"/>
      <c r="H29" s="7"/>
      <c r="I29" s="8"/>
    </row>
    <row r="30" spans="1:9" x14ac:dyDescent="0.25">
      <c r="A30" s="6"/>
      <c r="B30" s="7"/>
      <c r="C30" s="7"/>
      <c r="D30" s="7"/>
      <c r="E30" s="7"/>
      <c r="F30" s="7"/>
      <c r="G30" s="7"/>
      <c r="H30" s="7"/>
      <c r="I30" s="8"/>
    </row>
    <row r="31" spans="1:9" x14ac:dyDescent="0.25">
      <c r="A31" s="21"/>
      <c r="B31" s="7"/>
      <c r="C31" s="7"/>
      <c r="D31" s="7"/>
      <c r="E31" s="7"/>
      <c r="F31" s="7"/>
      <c r="G31" s="7"/>
      <c r="H31" s="7"/>
      <c r="I31" s="8"/>
    </row>
    <row r="32" spans="1:9" x14ac:dyDescent="0.25">
      <c r="A32" s="12" t="s">
        <v>22</v>
      </c>
      <c r="B32" s="7"/>
      <c r="C32" s="7"/>
      <c r="D32" s="7"/>
      <c r="E32" s="7"/>
      <c r="F32" s="7"/>
      <c r="G32" s="7"/>
      <c r="H32" s="7"/>
      <c r="I32" s="8"/>
    </row>
    <row r="33" spans="1:9" x14ac:dyDescent="0.25">
      <c r="A33" s="6"/>
      <c r="B33" s="7"/>
      <c r="C33" s="7"/>
      <c r="D33" s="7"/>
      <c r="E33" s="7"/>
      <c r="F33" s="7"/>
      <c r="G33" s="7"/>
      <c r="H33" s="7"/>
      <c r="I33" s="8"/>
    </row>
    <row r="34" spans="1:9" x14ac:dyDescent="0.25">
      <c r="A34" s="6"/>
      <c r="B34" s="7"/>
      <c r="C34" s="7"/>
      <c r="D34" s="7"/>
      <c r="E34" s="7"/>
      <c r="F34" s="7"/>
      <c r="G34" s="7"/>
      <c r="H34" s="7"/>
      <c r="I34" s="8"/>
    </row>
    <row r="35" spans="1:9" ht="15.6" x14ac:dyDescent="0.3">
      <c r="A35" s="6"/>
      <c r="B35" s="7"/>
      <c r="C35" s="7"/>
      <c r="D35" s="13" t="s">
        <v>17</v>
      </c>
      <c r="E35" s="7"/>
      <c r="F35" s="22">
        <f>D38/D39</f>
        <v>19.2</v>
      </c>
      <c r="G35" s="7"/>
      <c r="H35" s="16" t="str">
        <f>IF(F35&lt;=40,"VOLDOET","VOLDOET NIET")</f>
        <v>VOLDOET</v>
      </c>
      <c r="I35" s="8"/>
    </row>
    <row r="36" spans="1:9" x14ac:dyDescent="0.25">
      <c r="A36" s="6"/>
      <c r="B36" s="7"/>
      <c r="C36" s="7"/>
      <c r="D36" s="7"/>
      <c r="E36" s="7"/>
      <c r="F36" s="7"/>
      <c r="G36" s="7"/>
      <c r="H36" s="7"/>
      <c r="I36" s="8"/>
    </row>
    <row r="37" spans="1:9" x14ac:dyDescent="0.25">
      <c r="A37" s="6"/>
      <c r="B37" s="7"/>
      <c r="C37" s="7"/>
      <c r="D37" s="7"/>
      <c r="E37" s="7"/>
      <c r="F37" s="7"/>
      <c r="G37" s="7"/>
      <c r="H37" s="7"/>
      <c r="I37" s="8"/>
    </row>
    <row r="38" spans="1:9" ht="15.6" x14ac:dyDescent="0.3">
      <c r="A38" s="6"/>
      <c r="B38" s="17" t="s">
        <v>6</v>
      </c>
      <c r="C38" s="7" t="s">
        <v>17</v>
      </c>
      <c r="D38" s="19">
        <f>IF(F9="",(H9*F8*0.736499),(F9*F8))</f>
        <v>600</v>
      </c>
      <c r="E38" s="7" t="s">
        <v>20</v>
      </c>
      <c r="F38" s="7"/>
      <c r="G38" s="7"/>
      <c r="H38" s="7"/>
      <c r="I38" s="8"/>
    </row>
    <row r="39" spans="1:9" ht="15.6" x14ac:dyDescent="0.3">
      <c r="A39" s="6"/>
      <c r="B39" s="17" t="s">
        <v>23</v>
      </c>
      <c r="C39" s="7" t="s">
        <v>17</v>
      </c>
      <c r="D39" s="19">
        <f>F17/1000</f>
        <v>31.25</v>
      </c>
      <c r="E39" s="7" t="s">
        <v>24</v>
      </c>
      <c r="F39" s="7"/>
      <c r="G39" s="7"/>
      <c r="H39" s="7"/>
      <c r="I39" s="8"/>
    </row>
    <row r="40" spans="1:9" x14ac:dyDescent="0.25">
      <c r="A40" s="6"/>
      <c r="B40" s="7"/>
      <c r="C40" s="7"/>
      <c r="D40" s="7"/>
      <c r="E40" s="7"/>
      <c r="F40" s="7"/>
      <c r="G40" s="7"/>
      <c r="H40" s="7"/>
      <c r="I40" s="8"/>
    </row>
    <row r="41" spans="1:9" ht="13.8" thickBot="1" x14ac:dyDescent="0.3">
      <c r="A41" s="6"/>
      <c r="B41" s="7"/>
      <c r="C41" s="7"/>
      <c r="D41" s="7"/>
      <c r="E41" s="7"/>
      <c r="F41" s="7"/>
      <c r="G41" s="7"/>
      <c r="H41" s="7"/>
      <c r="I41" s="8"/>
    </row>
    <row r="42" spans="1:9" x14ac:dyDescent="0.25">
      <c r="A42" s="23"/>
      <c r="B42" s="24"/>
      <c r="C42" s="24"/>
      <c r="D42" s="24"/>
      <c r="E42" s="24"/>
      <c r="F42" s="24"/>
      <c r="G42" s="24"/>
      <c r="H42" s="24"/>
      <c r="I42" s="25"/>
    </row>
    <row r="43" spans="1:9" ht="15.6" x14ac:dyDescent="0.3">
      <c r="A43" s="26" t="s">
        <v>25</v>
      </c>
      <c r="B43" s="7"/>
      <c r="C43" s="7"/>
      <c r="D43" s="7"/>
      <c r="E43" s="7"/>
      <c r="F43" s="7"/>
      <c r="G43" s="7"/>
      <c r="H43" s="7"/>
      <c r="I43" s="8"/>
    </row>
    <row r="44" spans="1:9" ht="15.6" x14ac:dyDescent="0.3">
      <c r="A44" s="6"/>
      <c r="B44" s="7"/>
      <c r="C44" s="31" t="str">
        <f>IF(H23="VOLDOET NIET","VOLDOET NIET!",IF(H35="VOLDOET NIET","VOLDOET NIET!","VOLDOET!"))</f>
        <v>VOLDOET!</v>
      </c>
      <c r="D44" s="31"/>
      <c r="E44" s="31"/>
      <c r="F44" s="31"/>
      <c r="G44" s="31"/>
      <c r="H44" s="31"/>
      <c r="I44" s="8"/>
    </row>
    <row r="45" spans="1:9" ht="15.6" x14ac:dyDescent="0.3">
      <c r="A45" s="6"/>
      <c r="B45" s="31" t="str">
        <f>IF(H23="VOLDOET NIET","ACTIEVE GELUIDSMETING NOODZAKELIJK VOLGENS ISO 14509",IF(H35="VOLDOET NIET","ACTIEVE GELUIDSMETING NOODZAKELIJK VOLGENS ISO 14509","GEEN ACTIEVE GELUIDSMETING NOODZAKELIJK"))</f>
        <v>GEEN ACTIEVE GELUIDSMETING NOODZAKELIJK</v>
      </c>
      <c r="C45" s="31"/>
      <c r="D45" s="31"/>
      <c r="E45" s="31"/>
      <c r="F45" s="31"/>
      <c r="G45" s="31"/>
      <c r="H45" s="31"/>
      <c r="I45" s="32"/>
    </row>
    <row r="46" spans="1:9" ht="13.8" thickBot="1" x14ac:dyDescent="0.3">
      <c r="A46" s="27"/>
      <c r="B46" s="28"/>
      <c r="C46" s="28"/>
      <c r="D46" s="28"/>
      <c r="E46" s="28"/>
      <c r="F46" s="28"/>
      <c r="G46" s="28"/>
      <c r="H46" s="28"/>
      <c r="I46" s="29"/>
    </row>
  </sheetData>
  <mergeCells count="7">
    <mergeCell ref="B45:I45"/>
    <mergeCell ref="B4:D4"/>
    <mergeCell ref="B5:D5"/>
    <mergeCell ref="C44:H44"/>
    <mergeCell ref="A1:I1"/>
    <mergeCell ref="A2:I2"/>
    <mergeCell ref="B3:D3"/>
  </mergeCells>
  <phoneticPr fontId="4" type="noConversion"/>
  <pageMargins left="0.62" right="0.54" top="1" bottom="1" header="0.5" footer="0.5"/>
  <pageSetup paperSize="9" scale="98" orientation="portrait" r:id="rId1"/>
  <headerFooter alignWithMargins="0">
    <oddFooter>&amp;C&amp;P - &amp;N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49" r:id="rId4">
          <objectPr defaultSize="0" autoPict="0" r:id="rId5">
            <anchor moveWithCells="1" sizeWithCells="1">
              <from>
                <xdr:col>0</xdr:col>
                <xdr:colOff>99060</xdr:colOff>
                <xdr:row>20</xdr:row>
                <xdr:rowOff>121920</xdr:rowOff>
              </from>
              <to>
                <xdr:col>3</xdr:col>
                <xdr:colOff>144780</xdr:colOff>
                <xdr:row>24</xdr:row>
                <xdr:rowOff>30480</xdr:rowOff>
              </to>
            </anchor>
          </objectPr>
        </oleObject>
      </mc:Choice>
      <mc:Fallback>
        <oleObject progId="Equation.3" shapeId="1049" r:id="rId4"/>
      </mc:Fallback>
    </mc:AlternateContent>
    <mc:AlternateContent xmlns:mc="http://schemas.openxmlformats.org/markup-compatibility/2006">
      <mc:Choice Requires="x14">
        <oleObject progId="Equation.3" shapeId="1050" r:id="rId6">
          <objectPr defaultSize="0" autoPict="0" r:id="rId7">
            <anchor moveWithCells="1" sizeWithCells="1">
              <from>
                <xdr:col>0</xdr:col>
                <xdr:colOff>160020</xdr:colOff>
                <xdr:row>33</xdr:row>
                <xdr:rowOff>7620</xdr:rowOff>
              </from>
              <to>
                <xdr:col>2</xdr:col>
                <xdr:colOff>327660</xdr:colOff>
                <xdr:row>35</xdr:row>
                <xdr:rowOff>114300</xdr:rowOff>
              </to>
            </anchor>
          </objectPr>
        </oleObject>
      </mc:Choice>
      <mc:Fallback>
        <oleObject progId="Equation.3" shapeId="1050" r:id="rId6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3" r:id="rId8" name="Drop Down 29">
              <controlPr defaultSize="0" autoLine="0" autoPict="0">
                <anchor moveWithCells="1">
                  <from>
                    <xdr:col>5</xdr:col>
                    <xdr:colOff>7620</xdr:colOff>
                    <xdr:row>11</xdr:row>
                    <xdr:rowOff>91440</xdr:rowOff>
                  </from>
                  <to>
                    <xdr:col>6</xdr:col>
                    <xdr:colOff>0</xdr:colOff>
                    <xdr:row>12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"/>
  <sheetViews>
    <sheetView workbookViewId="0">
      <selection activeCell="A26" sqref="A26"/>
    </sheetView>
  </sheetViews>
  <sheetFormatPr defaultRowHeight="13.2" x14ac:dyDescent="0.25"/>
  <cols>
    <col min="10" max="10" width="7" customWidth="1"/>
  </cols>
  <sheetData/>
  <phoneticPr fontId="4" type="noConversion"/>
  <pageMargins left="0.79" right="0.54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E81"/>
  <sheetViews>
    <sheetView topLeftCell="A6" zoomScale="85" workbookViewId="0">
      <selection activeCell="I30" sqref="I30"/>
    </sheetView>
  </sheetViews>
  <sheetFormatPr defaultRowHeight="13.2" x14ac:dyDescent="0.25"/>
  <cols>
    <col min="1" max="1" width="25.88671875" bestFit="1" customWidth="1"/>
    <col min="2" max="2" width="15.33203125" bestFit="1" customWidth="1"/>
  </cols>
  <sheetData>
    <row r="1" spans="1:3" x14ac:dyDescent="0.25">
      <c r="A1" s="1" t="s">
        <v>35</v>
      </c>
    </row>
    <row r="3" spans="1:3" x14ac:dyDescent="0.25">
      <c r="A3" t="s">
        <v>11</v>
      </c>
      <c r="B3" t="s">
        <v>36</v>
      </c>
      <c r="C3" t="s">
        <v>37</v>
      </c>
    </row>
    <row r="4" spans="1:3" x14ac:dyDescent="0.25">
      <c r="A4" s="2">
        <v>2</v>
      </c>
      <c r="B4">
        <f t="shared" ref="B4:B25" si="0">C4*(SQRT(9.8*A4))/(1852/3600)</f>
        <v>9.4663430604608507</v>
      </c>
      <c r="C4" s="2">
        <v>1.1000000000000001</v>
      </c>
    </row>
    <row r="5" spans="1:3" x14ac:dyDescent="0.25">
      <c r="A5" s="2">
        <v>3</v>
      </c>
      <c r="B5">
        <f t="shared" si="0"/>
        <v>11.593855114132786</v>
      </c>
      <c r="C5" s="2">
        <v>1.1000000000000001</v>
      </c>
    </row>
    <row r="6" spans="1:3" x14ac:dyDescent="0.25">
      <c r="A6" s="2">
        <v>4</v>
      </c>
      <c r="B6">
        <f t="shared" si="0"/>
        <v>13.387430742180166</v>
      </c>
      <c r="C6" s="2">
        <v>1.1000000000000001</v>
      </c>
    </row>
    <row r="7" spans="1:3" x14ac:dyDescent="0.25">
      <c r="A7" s="2">
        <v>5</v>
      </c>
      <c r="B7">
        <f t="shared" si="0"/>
        <v>14.967602591792657</v>
      </c>
      <c r="C7" s="2">
        <v>1.1000000000000001</v>
      </c>
    </row>
    <row r="8" spans="1:3" x14ac:dyDescent="0.25">
      <c r="A8" s="2">
        <v>6</v>
      </c>
      <c r="B8">
        <f t="shared" si="0"/>
        <v>16.396187142595256</v>
      </c>
      <c r="C8" s="2">
        <v>1.1000000000000001</v>
      </c>
    </row>
    <row r="9" spans="1:3" x14ac:dyDescent="0.25">
      <c r="A9" s="2">
        <v>7</v>
      </c>
      <c r="B9">
        <f t="shared" si="0"/>
        <v>17.709906218954796</v>
      </c>
      <c r="C9" s="2">
        <v>1.1000000000000001</v>
      </c>
    </row>
    <row r="10" spans="1:3" x14ac:dyDescent="0.25">
      <c r="A10" s="2">
        <v>8</v>
      </c>
      <c r="B10">
        <f t="shared" si="0"/>
        <v>18.932686120921701</v>
      </c>
      <c r="C10" s="2">
        <v>1.1000000000000001</v>
      </c>
    </row>
    <row r="11" spans="1:3" x14ac:dyDescent="0.25">
      <c r="A11" s="2">
        <v>9</v>
      </c>
      <c r="B11">
        <f t="shared" si="0"/>
        <v>20.08114611327025</v>
      </c>
      <c r="C11" s="2">
        <v>1.1000000000000001</v>
      </c>
    </row>
    <row r="12" spans="1:3" x14ac:dyDescent="0.25">
      <c r="A12" s="2">
        <v>10</v>
      </c>
      <c r="B12">
        <f t="shared" si="0"/>
        <v>21.167386581523864</v>
      </c>
      <c r="C12" s="2">
        <v>1.1000000000000001</v>
      </c>
    </row>
    <row r="13" spans="1:3" x14ac:dyDescent="0.25">
      <c r="A13" s="2">
        <v>11</v>
      </c>
      <c r="B13">
        <f t="shared" si="0"/>
        <v>22.200542339340366</v>
      </c>
      <c r="C13" s="2">
        <v>1.1000000000000001</v>
      </c>
    </row>
    <row r="14" spans="1:3" x14ac:dyDescent="0.25">
      <c r="A14" s="2">
        <v>12</v>
      </c>
      <c r="B14">
        <f t="shared" si="0"/>
        <v>23.187710228265573</v>
      </c>
      <c r="C14" s="2">
        <v>1.1000000000000001</v>
      </c>
    </row>
    <row r="15" spans="1:3" x14ac:dyDescent="0.25">
      <c r="A15" s="2">
        <v>13</v>
      </c>
      <c r="B15">
        <f t="shared" si="0"/>
        <v>24.134533993826764</v>
      </c>
      <c r="C15" s="2">
        <v>1.1000000000000001</v>
      </c>
    </row>
    <row r="16" spans="1:3" x14ac:dyDescent="0.25">
      <c r="A16" s="2">
        <v>14</v>
      </c>
      <c r="B16">
        <f t="shared" si="0"/>
        <v>25.045589563201485</v>
      </c>
      <c r="C16" s="2">
        <v>1.1000000000000001</v>
      </c>
    </row>
    <row r="17" spans="1:3" x14ac:dyDescent="0.25">
      <c r="A17" s="2">
        <v>15</v>
      </c>
      <c r="B17">
        <f t="shared" si="0"/>
        <v>25.924648156484491</v>
      </c>
      <c r="C17" s="2">
        <v>1.1000000000000001</v>
      </c>
    </row>
    <row r="18" spans="1:3" x14ac:dyDescent="0.25">
      <c r="A18" s="2">
        <v>16</v>
      </c>
      <c r="B18">
        <f t="shared" si="0"/>
        <v>26.774861484360333</v>
      </c>
      <c r="C18" s="2">
        <v>1.1000000000000001</v>
      </c>
    </row>
    <row r="19" spans="1:3" x14ac:dyDescent="0.25">
      <c r="A19" s="2">
        <v>17</v>
      </c>
      <c r="B19">
        <f t="shared" si="0"/>
        <v>27.598895502824931</v>
      </c>
      <c r="C19" s="2">
        <v>1.1000000000000001</v>
      </c>
    </row>
    <row r="20" spans="1:3" x14ac:dyDescent="0.25">
      <c r="A20" s="2">
        <v>18</v>
      </c>
      <c r="B20">
        <f t="shared" si="0"/>
        <v>28.399029181382552</v>
      </c>
      <c r="C20" s="2">
        <v>1.1000000000000001</v>
      </c>
    </row>
    <row r="21" spans="1:3" x14ac:dyDescent="0.25">
      <c r="A21" s="2">
        <v>19</v>
      </c>
      <c r="B21">
        <f t="shared" si="0"/>
        <v>29.177228859406533</v>
      </c>
      <c r="C21" s="2">
        <v>1.1000000000000001</v>
      </c>
    </row>
    <row r="22" spans="1:3" x14ac:dyDescent="0.25">
      <c r="A22" s="2">
        <v>20</v>
      </c>
      <c r="B22">
        <f t="shared" si="0"/>
        <v>29.935205183585314</v>
      </c>
      <c r="C22" s="2">
        <v>1.1000000000000001</v>
      </c>
    </row>
    <row r="23" spans="1:3" x14ac:dyDescent="0.25">
      <c r="A23" s="2">
        <v>21</v>
      </c>
      <c r="B23">
        <f t="shared" si="0"/>
        <v>30.674457368509728</v>
      </c>
      <c r="C23" s="2">
        <v>1.1000000000000001</v>
      </c>
    </row>
    <row r="24" spans="1:3" x14ac:dyDescent="0.25">
      <c r="A24" s="2">
        <v>22</v>
      </c>
      <c r="B24">
        <f t="shared" si="0"/>
        <v>31.396308068333262</v>
      </c>
      <c r="C24" s="2">
        <v>1.1000000000000001</v>
      </c>
    </row>
    <row r="25" spans="1:3" x14ac:dyDescent="0.25">
      <c r="A25" s="2">
        <v>23</v>
      </c>
      <c r="B25">
        <f t="shared" si="0"/>
        <v>32.101931184756715</v>
      </c>
      <c r="C25" s="2">
        <v>1.1000000000000001</v>
      </c>
    </row>
    <row r="26" spans="1:3" x14ac:dyDescent="0.25">
      <c r="A26" s="2">
        <v>24</v>
      </c>
      <c r="B26">
        <f>C26*(SQRT(9.8*A26))/(1852/3600)</f>
        <v>32.792374285190512</v>
      </c>
      <c r="C26" s="2">
        <v>1.1000000000000001</v>
      </c>
    </row>
    <row r="30" spans="1:3" x14ac:dyDescent="0.25">
      <c r="A30" s="1" t="s">
        <v>38</v>
      </c>
    </row>
    <row r="32" spans="1:3" x14ac:dyDescent="0.25">
      <c r="A32" t="s">
        <v>40</v>
      </c>
      <c r="B32" t="s">
        <v>39</v>
      </c>
    </row>
    <row r="33" spans="1:5" x14ac:dyDescent="0.25">
      <c r="A33" s="2">
        <v>2</v>
      </c>
      <c r="B33">
        <f>A33*C33</f>
        <v>80</v>
      </c>
      <c r="C33">
        <v>40</v>
      </c>
      <c r="D33" s="3"/>
      <c r="E33" s="3"/>
    </row>
    <row r="34" spans="1:5" x14ac:dyDescent="0.25">
      <c r="A34" s="2">
        <v>3</v>
      </c>
      <c r="B34">
        <f t="shared" ref="B34:B81" si="1">A34*C34</f>
        <v>120</v>
      </c>
      <c r="C34">
        <v>40</v>
      </c>
      <c r="D34" s="3"/>
      <c r="E34" s="3"/>
    </row>
    <row r="35" spans="1:5" x14ac:dyDescent="0.25">
      <c r="A35" s="2">
        <v>4</v>
      </c>
      <c r="B35">
        <f t="shared" si="1"/>
        <v>160</v>
      </c>
      <c r="C35">
        <v>40</v>
      </c>
      <c r="D35" s="3"/>
      <c r="E35" s="3"/>
    </row>
    <row r="36" spans="1:5" x14ac:dyDescent="0.25">
      <c r="A36" s="2">
        <v>5</v>
      </c>
      <c r="B36">
        <f t="shared" si="1"/>
        <v>200</v>
      </c>
      <c r="C36">
        <v>40</v>
      </c>
      <c r="D36" s="3"/>
      <c r="E36" s="3"/>
    </row>
    <row r="37" spans="1:5" x14ac:dyDescent="0.25">
      <c r="A37" s="2">
        <v>6</v>
      </c>
      <c r="B37">
        <f t="shared" si="1"/>
        <v>240</v>
      </c>
      <c r="C37">
        <v>40</v>
      </c>
      <c r="D37" s="3"/>
      <c r="E37" s="3"/>
    </row>
    <row r="38" spans="1:5" x14ac:dyDescent="0.25">
      <c r="A38" s="2">
        <v>7</v>
      </c>
      <c r="B38">
        <f t="shared" si="1"/>
        <v>280</v>
      </c>
      <c r="C38">
        <v>40</v>
      </c>
      <c r="D38" s="3"/>
      <c r="E38" s="3"/>
    </row>
    <row r="39" spans="1:5" x14ac:dyDescent="0.25">
      <c r="A39" s="2">
        <v>8</v>
      </c>
      <c r="B39">
        <f t="shared" si="1"/>
        <v>320</v>
      </c>
      <c r="C39">
        <v>40</v>
      </c>
      <c r="D39" s="3"/>
      <c r="E39" s="3"/>
    </row>
    <row r="40" spans="1:5" x14ac:dyDescent="0.25">
      <c r="A40" s="2">
        <v>9</v>
      </c>
      <c r="B40">
        <f t="shared" si="1"/>
        <v>360</v>
      </c>
      <c r="C40">
        <v>40</v>
      </c>
      <c r="D40" s="3"/>
      <c r="E40" s="3"/>
    </row>
    <row r="41" spans="1:5" x14ac:dyDescent="0.25">
      <c r="A41" s="2">
        <v>10</v>
      </c>
      <c r="B41">
        <f t="shared" si="1"/>
        <v>400</v>
      </c>
      <c r="C41">
        <v>40</v>
      </c>
      <c r="D41" s="3"/>
      <c r="E41" s="3"/>
    </row>
    <row r="42" spans="1:5" x14ac:dyDescent="0.25">
      <c r="A42" s="2">
        <v>11</v>
      </c>
      <c r="B42">
        <f t="shared" si="1"/>
        <v>440</v>
      </c>
      <c r="C42">
        <v>40</v>
      </c>
      <c r="D42" s="3"/>
      <c r="E42" s="3"/>
    </row>
    <row r="43" spans="1:5" x14ac:dyDescent="0.25">
      <c r="A43" s="2">
        <v>12</v>
      </c>
      <c r="B43">
        <f t="shared" si="1"/>
        <v>480</v>
      </c>
      <c r="C43">
        <v>40</v>
      </c>
      <c r="D43" s="3"/>
      <c r="E43" s="3"/>
    </row>
    <row r="44" spans="1:5" x14ac:dyDescent="0.25">
      <c r="A44" s="2">
        <v>13</v>
      </c>
      <c r="B44">
        <f t="shared" si="1"/>
        <v>520</v>
      </c>
      <c r="C44">
        <v>40</v>
      </c>
      <c r="D44" s="3"/>
      <c r="E44" s="3"/>
    </row>
    <row r="45" spans="1:5" x14ac:dyDescent="0.25">
      <c r="A45" s="2">
        <v>14</v>
      </c>
      <c r="B45">
        <f t="shared" si="1"/>
        <v>560</v>
      </c>
      <c r="C45">
        <v>40</v>
      </c>
      <c r="D45" s="3"/>
      <c r="E45" s="3"/>
    </row>
    <row r="46" spans="1:5" x14ac:dyDescent="0.25">
      <c r="A46" s="2">
        <v>15</v>
      </c>
      <c r="B46">
        <f t="shared" si="1"/>
        <v>600</v>
      </c>
      <c r="C46">
        <v>40</v>
      </c>
      <c r="D46" s="3"/>
      <c r="E46" s="3"/>
    </row>
    <row r="47" spans="1:5" x14ac:dyDescent="0.25">
      <c r="A47" s="2">
        <v>16</v>
      </c>
      <c r="B47">
        <f t="shared" si="1"/>
        <v>640</v>
      </c>
      <c r="C47">
        <v>40</v>
      </c>
      <c r="D47" s="3"/>
      <c r="E47" s="3"/>
    </row>
    <row r="48" spans="1:5" x14ac:dyDescent="0.25">
      <c r="A48" s="2">
        <v>17</v>
      </c>
      <c r="B48">
        <f t="shared" si="1"/>
        <v>680</v>
      </c>
      <c r="C48">
        <v>40</v>
      </c>
      <c r="D48" s="3"/>
      <c r="E48" s="3"/>
    </row>
    <row r="49" spans="1:5" x14ac:dyDescent="0.25">
      <c r="A49" s="2">
        <v>18</v>
      </c>
      <c r="B49">
        <f t="shared" si="1"/>
        <v>720</v>
      </c>
      <c r="C49">
        <v>40</v>
      </c>
      <c r="D49" s="3"/>
      <c r="E49" s="3"/>
    </row>
    <row r="50" spans="1:5" x14ac:dyDescent="0.25">
      <c r="A50" s="2">
        <v>19</v>
      </c>
      <c r="B50">
        <f t="shared" si="1"/>
        <v>760</v>
      </c>
      <c r="C50">
        <v>40</v>
      </c>
      <c r="D50" s="3"/>
      <c r="E50" s="3"/>
    </row>
    <row r="51" spans="1:5" x14ac:dyDescent="0.25">
      <c r="A51" s="2">
        <v>20</v>
      </c>
      <c r="B51">
        <f t="shared" si="1"/>
        <v>800</v>
      </c>
      <c r="C51">
        <v>40</v>
      </c>
      <c r="D51" s="3"/>
      <c r="E51" s="3"/>
    </row>
    <row r="52" spans="1:5" x14ac:dyDescent="0.25">
      <c r="A52" s="2">
        <v>21</v>
      </c>
      <c r="B52">
        <f t="shared" si="1"/>
        <v>840</v>
      </c>
      <c r="C52">
        <v>40</v>
      </c>
      <c r="D52" s="3"/>
      <c r="E52" s="3"/>
    </row>
    <row r="53" spans="1:5" x14ac:dyDescent="0.25">
      <c r="A53" s="2">
        <v>22</v>
      </c>
      <c r="B53">
        <f t="shared" si="1"/>
        <v>880</v>
      </c>
      <c r="C53">
        <v>40</v>
      </c>
      <c r="D53" s="3"/>
      <c r="E53" s="3"/>
    </row>
    <row r="54" spans="1:5" x14ac:dyDescent="0.25">
      <c r="A54" s="2">
        <v>23</v>
      </c>
      <c r="B54">
        <f t="shared" si="1"/>
        <v>920</v>
      </c>
      <c r="C54">
        <v>40</v>
      </c>
      <c r="D54" s="3"/>
      <c r="E54" s="3"/>
    </row>
    <row r="55" spans="1:5" x14ac:dyDescent="0.25">
      <c r="A55" s="2">
        <v>24</v>
      </c>
      <c r="B55">
        <f t="shared" si="1"/>
        <v>960</v>
      </c>
      <c r="C55">
        <v>40</v>
      </c>
      <c r="D55" s="3"/>
      <c r="E55" s="3"/>
    </row>
    <row r="56" spans="1:5" x14ac:dyDescent="0.25">
      <c r="A56" s="2">
        <v>25</v>
      </c>
      <c r="B56">
        <f t="shared" si="1"/>
        <v>1000</v>
      </c>
      <c r="C56">
        <v>40</v>
      </c>
      <c r="D56" s="3"/>
      <c r="E56" s="3"/>
    </row>
    <row r="57" spans="1:5" x14ac:dyDescent="0.25">
      <c r="A57" s="2">
        <v>26</v>
      </c>
      <c r="B57">
        <f t="shared" si="1"/>
        <v>1040</v>
      </c>
      <c r="C57">
        <v>40</v>
      </c>
      <c r="D57" s="3"/>
      <c r="E57" s="3"/>
    </row>
    <row r="58" spans="1:5" x14ac:dyDescent="0.25">
      <c r="A58" s="2">
        <v>27</v>
      </c>
      <c r="B58">
        <f t="shared" si="1"/>
        <v>1080</v>
      </c>
      <c r="C58">
        <v>40</v>
      </c>
      <c r="D58" s="3"/>
      <c r="E58" s="3"/>
    </row>
    <row r="59" spans="1:5" x14ac:dyDescent="0.25">
      <c r="A59" s="2">
        <v>28</v>
      </c>
      <c r="B59">
        <f t="shared" si="1"/>
        <v>1120</v>
      </c>
      <c r="C59">
        <v>40</v>
      </c>
      <c r="D59" s="3"/>
      <c r="E59" s="3"/>
    </row>
    <row r="60" spans="1:5" x14ac:dyDescent="0.25">
      <c r="A60" s="2">
        <v>29</v>
      </c>
      <c r="B60">
        <f t="shared" si="1"/>
        <v>1160</v>
      </c>
      <c r="C60">
        <v>40</v>
      </c>
      <c r="D60" s="3"/>
      <c r="E60" s="3"/>
    </row>
    <row r="61" spans="1:5" x14ac:dyDescent="0.25">
      <c r="A61" s="2">
        <v>30</v>
      </c>
      <c r="B61">
        <f t="shared" si="1"/>
        <v>1200</v>
      </c>
      <c r="C61">
        <v>40</v>
      </c>
      <c r="D61" s="3"/>
      <c r="E61" s="3"/>
    </row>
    <row r="62" spans="1:5" x14ac:dyDescent="0.25">
      <c r="A62" s="2">
        <v>31</v>
      </c>
      <c r="B62">
        <f t="shared" si="1"/>
        <v>1240</v>
      </c>
      <c r="C62">
        <v>40</v>
      </c>
      <c r="D62" s="3"/>
      <c r="E62" s="3"/>
    </row>
    <row r="63" spans="1:5" x14ac:dyDescent="0.25">
      <c r="A63" s="2">
        <v>32</v>
      </c>
      <c r="B63">
        <f t="shared" si="1"/>
        <v>1280</v>
      </c>
      <c r="C63">
        <v>40</v>
      </c>
      <c r="D63" s="3"/>
      <c r="E63" s="3"/>
    </row>
    <row r="64" spans="1:5" x14ac:dyDescent="0.25">
      <c r="A64" s="2">
        <v>33</v>
      </c>
      <c r="B64">
        <f t="shared" si="1"/>
        <v>1320</v>
      </c>
      <c r="C64">
        <v>40</v>
      </c>
      <c r="D64" s="3"/>
      <c r="E64" s="3"/>
    </row>
    <row r="65" spans="1:5" x14ac:dyDescent="0.25">
      <c r="A65" s="2">
        <v>34</v>
      </c>
      <c r="B65">
        <f t="shared" si="1"/>
        <v>1360</v>
      </c>
      <c r="C65">
        <v>40</v>
      </c>
      <c r="D65" s="3"/>
      <c r="E65" s="3"/>
    </row>
    <row r="66" spans="1:5" x14ac:dyDescent="0.25">
      <c r="A66" s="2">
        <v>35</v>
      </c>
      <c r="B66">
        <f t="shared" si="1"/>
        <v>1400</v>
      </c>
      <c r="C66">
        <v>40</v>
      </c>
      <c r="D66" s="3"/>
      <c r="E66" s="3"/>
    </row>
    <row r="67" spans="1:5" x14ac:dyDescent="0.25">
      <c r="A67" s="2">
        <v>36</v>
      </c>
      <c r="B67">
        <f t="shared" si="1"/>
        <v>1440</v>
      </c>
      <c r="C67">
        <v>40</v>
      </c>
      <c r="D67" s="3"/>
      <c r="E67" s="3"/>
    </row>
    <row r="68" spans="1:5" x14ac:dyDescent="0.25">
      <c r="A68" s="2">
        <v>37</v>
      </c>
      <c r="B68">
        <f t="shared" si="1"/>
        <v>1480</v>
      </c>
      <c r="C68">
        <v>40</v>
      </c>
      <c r="D68" s="3"/>
      <c r="E68" s="3"/>
    </row>
    <row r="69" spans="1:5" x14ac:dyDescent="0.25">
      <c r="A69" s="2">
        <v>38</v>
      </c>
      <c r="B69">
        <f t="shared" si="1"/>
        <v>1520</v>
      </c>
      <c r="C69">
        <v>40</v>
      </c>
      <c r="D69" s="3"/>
      <c r="E69" s="3"/>
    </row>
    <row r="70" spans="1:5" x14ac:dyDescent="0.25">
      <c r="A70" s="2">
        <v>39</v>
      </c>
      <c r="B70">
        <f t="shared" si="1"/>
        <v>1560</v>
      </c>
      <c r="C70">
        <v>40</v>
      </c>
      <c r="D70" s="3"/>
      <c r="E70" s="3"/>
    </row>
    <row r="71" spans="1:5" x14ac:dyDescent="0.25">
      <c r="A71" s="2">
        <v>40</v>
      </c>
      <c r="B71">
        <f t="shared" si="1"/>
        <v>1600</v>
      </c>
      <c r="C71">
        <v>40</v>
      </c>
      <c r="D71" s="3"/>
      <c r="E71" s="3"/>
    </row>
    <row r="72" spans="1:5" x14ac:dyDescent="0.25">
      <c r="A72" s="2">
        <v>41</v>
      </c>
      <c r="B72">
        <f t="shared" si="1"/>
        <v>1640</v>
      </c>
      <c r="C72">
        <v>40</v>
      </c>
      <c r="D72" s="3"/>
      <c r="E72" s="3"/>
    </row>
    <row r="73" spans="1:5" x14ac:dyDescent="0.25">
      <c r="A73" s="2">
        <v>42</v>
      </c>
      <c r="B73">
        <f t="shared" si="1"/>
        <v>1680</v>
      </c>
      <c r="C73">
        <v>40</v>
      </c>
      <c r="D73" s="3"/>
      <c r="E73" s="3"/>
    </row>
    <row r="74" spans="1:5" x14ac:dyDescent="0.25">
      <c r="A74" s="2">
        <v>43</v>
      </c>
      <c r="B74">
        <f t="shared" si="1"/>
        <v>1720</v>
      </c>
      <c r="C74">
        <v>40</v>
      </c>
      <c r="D74" s="3"/>
      <c r="E74" s="3"/>
    </row>
    <row r="75" spans="1:5" x14ac:dyDescent="0.25">
      <c r="A75" s="2">
        <v>44</v>
      </c>
      <c r="B75">
        <f t="shared" si="1"/>
        <v>1760</v>
      </c>
      <c r="C75">
        <v>40</v>
      </c>
      <c r="D75" s="3"/>
      <c r="E75" s="3"/>
    </row>
    <row r="76" spans="1:5" x14ac:dyDescent="0.25">
      <c r="A76" s="2">
        <v>45</v>
      </c>
      <c r="B76">
        <f t="shared" si="1"/>
        <v>1800</v>
      </c>
      <c r="C76">
        <v>40</v>
      </c>
      <c r="D76" s="3"/>
      <c r="E76" s="3"/>
    </row>
    <row r="77" spans="1:5" x14ac:dyDescent="0.25">
      <c r="A77" s="2">
        <v>46</v>
      </c>
      <c r="B77">
        <f t="shared" si="1"/>
        <v>1840</v>
      </c>
      <c r="C77">
        <v>40</v>
      </c>
      <c r="D77" s="3"/>
      <c r="E77" s="3"/>
    </row>
    <row r="78" spans="1:5" x14ac:dyDescent="0.25">
      <c r="A78" s="2">
        <v>47</v>
      </c>
      <c r="B78">
        <f t="shared" si="1"/>
        <v>1880</v>
      </c>
      <c r="C78">
        <v>40</v>
      </c>
      <c r="D78" s="3"/>
      <c r="E78" s="3"/>
    </row>
    <row r="79" spans="1:5" x14ac:dyDescent="0.25">
      <c r="A79" s="2">
        <v>48</v>
      </c>
      <c r="B79">
        <f t="shared" si="1"/>
        <v>1920</v>
      </c>
      <c r="C79">
        <v>40</v>
      </c>
      <c r="D79" s="3"/>
      <c r="E79" s="3"/>
    </row>
    <row r="80" spans="1:5" x14ac:dyDescent="0.25">
      <c r="A80" s="2">
        <v>49</v>
      </c>
      <c r="B80">
        <f t="shared" si="1"/>
        <v>1960</v>
      </c>
      <c r="C80">
        <v>40</v>
      </c>
      <c r="D80" s="3"/>
      <c r="E80" s="3"/>
    </row>
    <row r="81" spans="1:5" x14ac:dyDescent="0.25">
      <c r="A81" s="2">
        <v>50</v>
      </c>
      <c r="B81">
        <f t="shared" si="1"/>
        <v>2000</v>
      </c>
      <c r="C81">
        <v>40</v>
      </c>
      <c r="D81" s="3"/>
      <c r="E81" s="3"/>
    </row>
  </sheetData>
  <phoneticPr fontId="4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Grafiek</vt:lpstr>
      <vt:lpstr>Blad3</vt:lpstr>
      <vt:lpstr>Blad1!Afdrukbereik</vt:lpstr>
    </vt:vector>
  </TitlesOfParts>
  <Company>NKIP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albertderoos</dc:creator>
  <cp:lastModifiedBy>Albert</cp:lastModifiedBy>
  <cp:lastPrinted>2012-04-10T14:49:50Z</cp:lastPrinted>
  <dcterms:created xsi:type="dcterms:W3CDTF">2005-07-19T09:24:26Z</dcterms:created>
  <dcterms:modified xsi:type="dcterms:W3CDTF">2019-05-22T19:11:39Z</dcterms:modified>
</cp:coreProperties>
</file>